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600" windowHeight="1105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<sst xmlns="http://schemas.openxmlformats.org/spreadsheetml/2006/main" count="128" uniqueCount="58">
  <si>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</si>
  <si>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</si>
  <si>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</si>
  <si>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</si>
  <si>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</si>
  <si>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</si>
  <si>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</si>
  <si>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</si>
  <si>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</si>
  <si>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1.</t>
  </si>
  <si>
    <t>2.</t>
  </si>
  <si>
    <t>3.</t>
  </si>
  <si>
    <t>4.</t>
  </si>
  <si>
    <t>5.</t>
  </si>
  <si>
    <t>6.</t>
  </si>
  <si>
    <t>7.</t>
  </si>
  <si>
    <t>TOTAL</t>
  </si>
  <si>
    <t>8.</t>
  </si>
  <si>
    <t>S.C.BABEL MODEL SRL CALARASI</t>
  </si>
  <si>
    <t>S.C.BROTAC LABOR FARM SRL OLTENITA</t>
  </si>
  <si>
    <t>S.C.CLINICA SANTE SRL CALARASI</t>
  </si>
  <si>
    <t>S.C.REN MED LABORATOR SRL CALARASI</t>
  </si>
  <si>
    <t>S.C.ROYALMED SRL CALARASI</t>
  </si>
  <si>
    <t>S.C.SAN CRIS SRL OLTENITA</t>
  </si>
  <si>
    <t>S.C. CABINET MEDICAL DR.TOPOLOGEANU GABRIELA - VITAL SRL CALARASI</t>
  </si>
  <si>
    <t>LABORATOARE JUDET</t>
  </si>
  <si>
    <t>IMAGISTICA - EXAMINARI HISTOPATOLOGICE SI CITOLOGICE</t>
  </si>
  <si>
    <t>S.C.DOMINA SANA SRL BUCURESTI</t>
  </si>
  <si>
    <t>INSTITUTUL VICTOR BABES BUCURESTI</t>
  </si>
  <si>
    <t>RADIOLOGIE - IMAGISTICA JUDET</t>
  </si>
  <si>
    <t>SPITALUL JUDETEAN CALARASI - RADIOLOGIE</t>
  </si>
  <si>
    <t>S.C.PROMED SRL CALARASI - RADIOLOGIE</t>
  </si>
  <si>
    <t>S.C.GRINEI MEDICAL SRL CALARASI - ECOGRAFII</t>
  </si>
  <si>
    <t>CMI FILIP MARIA OLTENITA - RADIOGRAFII DENTARE</t>
  </si>
  <si>
    <t>RADIOLOGIE EXTRAJUDETENE</t>
  </si>
  <si>
    <t>CENTRUL MEDICAL UNIREA</t>
  </si>
  <si>
    <t>SC CENTRUL DE DIAGNOSTIC SI TRATAMENT PROVITA SRL</t>
  </si>
  <si>
    <t>SC HIPERDIA SA</t>
  </si>
  <si>
    <t>SC MEDICALES SERVICII DE SANATATE PREMIUM SRL</t>
  </si>
  <si>
    <t>SC MATE FIN MEDICAL SRL</t>
  </si>
  <si>
    <t>IANUARIE</t>
  </si>
  <si>
    <t>FEBRUARIE</t>
  </si>
  <si>
    <t>MARTIE</t>
  </si>
  <si>
    <t>APRILIE</t>
  </si>
  <si>
    <t>MAI</t>
  </si>
  <si>
    <t>S.C.PERSONAL GENETISC SRL BUCUREȘTI</t>
  </si>
  <si>
    <t>CMI PARASCHIV GĂINĂ CRISTINA - RADIOGRAFII DENTARE</t>
  </si>
  <si>
    <t>TOTAL GENERAL PARACLINICE</t>
  </si>
  <si>
    <t>SC AFFIDEA ROMANIA</t>
  </si>
  <si>
    <t>SPITALUL JUDETEAN CALARASI - ANATOMIE PATOLOGICA</t>
  </si>
  <si>
    <t xml:space="preserve">S.C. IDS HISTRIA SR </t>
  </si>
  <si>
    <t>S.C. LOTUS MED SRL</t>
  </si>
  <si>
    <t>SPITALUL JUDETEAN CALARASI - ANALIZE DE LABORATOR</t>
  </si>
  <si>
    <t>SAN CRIS</t>
  </si>
  <si>
    <t>SUME DECONTATE IANUARIE-DECEMBRIE 2018</t>
  </si>
  <si>
    <t>SUME DECONTATE FURNIZORILOR DE INVESTIGATII MEDICALE PARACLINICE AN 2018</t>
  </si>
  <si>
    <t>SC CENTRUL MEDICAL SANADOR SRL</t>
  </si>
  <si>
    <t>SC CLINICA SOFIA-RADIOLOGIE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</si>
</sst>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" fillId="0" borderId="1" xfId="0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horizontal="right"/>
    </xf>
    <xf numFmtId="4" fontId="0" fillId="0" borderId="3" xfId="0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P18" sqref="P18"/>
    </sheetView>
  </sheetViews>
  <sheetFormatPr defaultColWidth="9.140625" defaultRowHeight="12.75"/>
  <cols>
    <col min="1" max="1" width="5.00390625" style="0" customWidth="1"/>
    <col min="2" max="2" width="32.00390625" style="0" customWidth="1"/>
    <col min="3" max="6" width="10.8515625" style="0" customWidth="1"/>
    <col min="7" max="7" width="11.7109375" style="0" customWidth="1"/>
    <col min="8" max="8" width="10.8515625" style="0" customWidth="1"/>
    <col min="9" max="9" width="10.57421875" style="0" customWidth="1"/>
    <col min="10" max="10" width="10.00390625" style="0" customWidth="1"/>
    <col min="11" max="11" width="13.140625" style="0" customWidth="1"/>
    <col min="12" max="12" width="12.421875" style="0" customWidth="1"/>
    <col min="13" max="13" width="11.28125" style="0" customWidth="1"/>
    <col min="14" max="14" width="11.8515625" style="0" customWidth="1"/>
    <col min="15" max="15" width="11.57421875" style="0" customWidth="1"/>
    <col min="16" max="16" width="11.7109375" style="0" bestFit="1" customWidth="1"/>
  </cols>
  <sheetData>
    <row r="1" ht="12.75">
      <c r="A1" s="4" t="s">
        <v>55</v>
      </c>
    </row>
    <row r="2" ht="12.75">
      <c r="A2" s="4"/>
    </row>
    <row r="3" ht="15.75">
      <c r="B3" s="8" t="s">
        <v>25</v>
      </c>
    </row>
    <row r="5" spans="1:15" ht="38.25">
      <c r="A5" s="6" t="s">
        <v>0</v>
      </c>
      <c r="B5" s="2" t="s">
        <v>1</v>
      </c>
      <c r="C5" s="28" t="s">
        <v>54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2" t="s">
        <v>16</v>
      </c>
    </row>
    <row r="6" spans="1:15" ht="12.75">
      <c r="A6" s="2"/>
      <c r="B6" s="2"/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2" t="s">
        <v>2</v>
      </c>
      <c r="I6" s="2" t="s">
        <v>3</v>
      </c>
      <c r="J6" s="2" t="s">
        <v>4</v>
      </c>
      <c r="K6" s="2" t="s">
        <v>5</v>
      </c>
      <c r="L6" s="2" t="s">
        <v>6</v>
      </c>
      <c r="M6" s="2" t="s">
        <v>7</v>
      </c>
      <c r="N6" s="2" t="s">
        <v>8</v>
      </c>
      <c r="O6" s="2"/>
    </row>
    <row r="7" spans="1:15" ht="12.75">
      <c r="A7" s="1" t="s">
        <v>9</v>
      </c>
      <c r="B7" s="15" t="s">
        <v>18</v>
      </c>
      <c r="C7" s="19">
        <v>42679.42</v>
      </c>
      <c r="D7" s="20">
        <v>38093.26</v>
      </c>
      <c r="E7" s="19">
        <v>43283.25</v>
      </c>
      <c r="F7" s="20">
        <v>47867.67</v>
      </c>
      <c r="G7" s="19">
        <v>40003.97</v>
      </c>
      <c r="H7" s="19">
        <v>42637.97</v>
      </c>
      <c r="I7" s="19">
        <v>49695.96</v>
      </c>
      <c r="J7" s="23">
        <v>49272.89</v>
      </c>
      <c r="K7" s="23">
        <v>49306.41</v>
      </c>
      <c r="L7" s="23">
        <v>54673.3</v>
      </c>
      <c r="M7" s="19">
        <v>56931.46</v>
      </c>
      <c r="N7" s="19">
        <v>34217.83</v>
      </c>
      <c r="O7" s="21">
        <f aca="true" t="shared" si="0" ref="O7:O14">SUM(C7:N7)</f>
        <v>548663.39</v>
      </c>
    </row>
    <row r="8" spans="1:15" ht="24">
      <c r="A8" s="1" t="s">
        <v>10</v>
      </c>
      <c r="B8" s="14" t="s">
        <v>19</v>
      </c>
      <c r="C8" s="19">
        <v>35332.8</v>
      </c>
      <c r="D8" s="20">
        <v>38264</v>
      </c>
      <c r="E8" s="19">
        <v>39485.71</v>
      </c>
      <c r="F8" s="20">
        <v>43252.2</v>
      </c>
      <c r="G8" s="19">
        <v>40377.88</v>
      </c>
      <c r="H8" s="19">
        <v>43033.05</v>
      </c>
      <c r="I8" s="19">
        <v>49830.16</v>
      </c>
      <c r="J8" s="23">
        <v>48879.93</v>
      </c>
      <c r="K8" s="23">
        <v>48883.42</v>
      </c>
      <c r="L8" s="23">
        <v>55049.56</v>
      </c>
      <c r="M8" s="19">
        <v>54338.26</v>
      </c>
      <c r="N8" s="19">
        <v>43435.96</v>
      </c>
      <c r="O8" s="21">
        <f t="shared" si="0"/>
        <v>540162.93</v>
      </c>
    </row>
    <row r="9" spans="1:15" ht="12.75">
      <c r="A9" s="1" t="s">
        <v>11</v>
      </c>
      <c r="B9" s="15" t="s">
        <v>20</v>
      </c>
      <c r="C9" s="19">
        <v>24299.51</v>
      </c>
      <c r="D9" s="20">
        <v>26295.81</v>
      </c>
      <c r="E9" s="24">
        <v>27068.33</v>
      </c>
      <c r="F9" s="20">
        <v>29866.06</v>
      </c>
      <c r="G9" s="19">
        <v>26999.21</v>
      </c>
      <c r="H9" s="19">
        <v>27359.93</v>
      </c>
      <c r="I9" s="19">
        <v>32614.95</v>
      </c>
      <c r="J9" s="23">
        <v>31761.85</v>
      </c>
      <c r="K9" s="23">
        <v>31776.17</v>
      </c>
      <c r="L9" s="23">
        <v>36533.46</v>
      </c>
      <c r="M9" s="24">
        <v>37756.25</v>
      </c>
      <c r="N9" s="24">
        <v>32679.19</v>
      </c>
      <c r="O9" s="21">
        <f t="shared" si="0"/>
        <v>365010.72000000003</v>
      </c>
    </row>
    <row r="10" spans="1:15" ht="24">
      <c r="A10" s="1" t="s">
        <v>12</v>
      </c>
      <c r="B10" s="14" t="s">
        <v>21</v>
      </c>
      <c r="C10" s="19">
        <v>37588.18</v>
      </c>
      <c r="D10" s="20">
        <v>34059.3</v>
      </c>
      <c r="E10" s="24">
        <v>32022.41</v>
      </c>
      <c r="F10" s="20">
        <v>14346.68</v>
      </c>
      <c r="G10" s="19">
        <v>29996.84</v>
      </c>
      <c r="H10" s="19">
        <v>15322.87</v>
      </c>
      <c r="I10" s="19">
        <v>0</v>
      </c>
      <c r="J10" s="23">
        <v>0</v>
      </c>
      <c r="K10" s="23">
        <v>865.48</v>
      </c>
      <c r="L10" s="23">
        <v>0</v>
      </c>
      <c r="M10" s="24">
        <v>9963.51</v>
      </c>
      <c r="N10" s="24">
        <v>6276.34</v>
      </c>
      <c r="O10" s="21">
        <f t="shared" si="0"/>
        <v>180441.61000000002</v>
      </c>
    </row>
    <row r="11" spans="1:15" ht="12.75">
      <c r="A11" s="1" t="s">
        <v>13</v>
      </c>
      <c r="B11" s="15" t="s">
        <v>22</v>
      </c>
      <c r="C11" s="19">
        <v>52561.59</v>
      </c>
      <c r="D11" s="20">
        <v>52566.68</v>
      </c>
      <c r="E11" s="19">
        <v>52844.98</v>
      </c>
      <c r="F11" s="20">
        <v>64761.8</v>
      </c>
      <c r="G11" s="19">
        <v>53999.74</v>
      </c>
      <c r="H11" s="19">
        <v>57060.4</v>
      </c>
      <c r="I11" s="19">
        <v>67213.28</v>
      </c>
      <c r="J11" s="23">
        <v>65829.91</v>
      </c>
      <c r="K11" s="23">
        <v>65829.82</v>
      </c>
      <c r="L11" s="23">
        <v>72904.44</v>
      </c>
      <c r="M11" s="19">
        <v>73392.64</v>
      </c>
      <c r="N11" s="19">
        <v>71136.04</v>
      </c>
      <c r="O11" s="21">
        <f t="shared" si="0"/>
        <v>750101.32</v>
      </c>
    </row>
    <row r="12" spans="1:15" ht="12.75">
      <c r="A12" s="1" t="s">
        <v>14</v>
      </c>
      <c r="B12" s="15" t="s">
        <v>23</v>
      </c>
      <c r="C12" s="19">
        <v>41648.76</v>
      </c>
      <c r="D12" s="20">
        <v>42840.62</v>
      </c>
      <c r="E12" s="19">
        <v>39494.38</v>
      </c>
      <c r="F12" s="20">
        <v>46837.65</v>
      </c>
      <c r="G12" s="19">
        <v>46747.12</v>
      </c>
      <c r="H12" s="19">
        <v>40901.14</v>
      </c>
      <c r="I12" s="19">
        <v>53627.84</v>
      </c>
      <c r="J12" s="23">
        <v>46843.9</v>
      </c>
      <c r="K12" s="23">
        <v>57663.22</v>
      </c>
      <c r="L12" s="23">
        <v>42499.43</v>
      </c>
      <c r="M12" s="19">
        <v>61796.98</v>
      </c>
      <c r="N12" s="19">
        <v>47728.12</v>
      </c>
      <c r="O12" s="21">
        <f t="shared" si="0"/>
        <v>568629.16</v>
      </c>
    </row>
    <row r="13" spans="1:16" ht="24">
      <c r="A13" s="1"/>
      <c r="B13" s="14" t="s">
        <v>52</v>
      </c>
      <c r="C13" s="19">
        <v>26927.94</v>
      </c>
      <c r="D13" s="20">
        <v>28302.84</v>
      </c>
      <c r="E13" s="24">
        <v>27083.36</v>
      </c>
      <c r="F13" s="27">
        <v>30559.02</v>
      </c>
      <c r="G13" s="19">
        <v>30233.67</v>
      </c>
      <c r="H13" s="19">
        <v>32138.2</v>
      </c>
      <c r="I13" s="19">
        <v>37107.79</v>
      </c>
      <c r="J13" s="23">
        <v>36748.53</v>
      </c>
      <c r="K13" s="23">
        <v>30211.36</v>
      </c>
      <c r="L13" s="23">
        <v>28914.06</v>
      </c>
      <c r="M13" s="24">
        <v>43285.41</v>
      </c>
      <c r="N13" s="19">
        <v>26566.9</v>
      </c>
      <c r="O13" s="21">
        <f t="shared" si="0"/>
        <v>378079.0800000001</v>
      </c>
      <c r="P13" s="9"/>
    </row>
    <row r="14" spans="1:15" ht="39" customHeight="1">
      <c r="A14" s="1" t="s">
        <v>15</v>
      </c>
      <c r="B14" s="14" t="s">
        <v>24</v>
      </c>
      <c r="C14" s="19">
        <v>27649.89</v>
      </c>
      <c r="D14" s="20">
        <v>29977.54</v>
      </c>
      <c r="E14" s="24">
        <v>30300.25</v>
      </c>
      <c r="F14" s="20">
        <v>33697.04</v>
      </c>
      <c r="G14" s="19">
        <v>31999.71</v>
      </c>
      <c r="H14" s="19">
        <v>33040.85</v>
      </c>
      <c r="I14" s="19">
        <v>39116.67</v>
      </c>
      <c r="J14" s="23">
        <v>38599.25</v>
      </c>
      <c r="K14" s="23">
        <v>38249.28</v>
      </c>
      <c r="L14" s="23">
        <v>43177.73</v>
      </c>
      <c r="M14" s="24">
        <v>46545.27</v>
      </c>
      <c r="N14" s="19">
        <v>32729.5</v>
      </c>
      <c r="O14" s="21">
        <f t="shared" si="0"/>
        <v>425082.98</v>
      </c>
    </row>
    <row r="15" spans="1:15" ht="15.75">
      <c r="A15" s="1"/>
      <c r="B15" s="3" t="s">
        <v>16</v>
      </c>
      <c r="C15" s="21">
        <f aca="true" t="shared" si="1" ref="C15:O15">SUM(C7:C14)</f>
        <v>288688.09</v>
      </c>
      <c r="D15" s="21">
        <f t="shared" si="1"/>
        <v>290400.05</v>
      </c>
      <c r="E15" s="21">
        <f t="shared" si="1"/>
        <v>291582.67</v>
      </c>
      <c r="F15" s="21">
        <f t="shared" si="1"/>
        <v>311188.11999999994</v>
      </c>
      <c r="G15" s="21">
        <f t="shared" si="1"/>
        <v>300358.14</v>
      </c>
      <c r="H15" s="21">
        <f t="shared" si="1"/>
        <v>291494.41</v>
      </c>
      <c r="I15" s="21">
        <f t="shared" si="1"/>
        <v>329206.64999999997</v>
      </c>
      <c r="J15" s="21">
        <f t="shared" si="1"/>
        <v>317936.26</v>
      </c>
      <c r="K15" s="21">
        <f t="shared" si="1"/>
        <v>322785.16000000003</v>
      </c>
      <c r="L15" s="21">
        <f t="shared" si="1"/>
        <v>333751.98</v>
      </c>
      <c r="M15" s="21">
        <f t="shared" si="1"/>
        <v>384009.78</v>
      </c>
      <c r="N15" s="21">
        <f t="shared" si="1"/>
        <v>294769.88</v>
      </c>
      <c r="O15" s="21">
        <f t="shared" si="1"/>
        <v>3756171.1900000004</v>
      </c>
    </row>
    <row r="17" ht="16.5" customHeight="1">
      <c r="B17" s="7" t="s">
        <v>26</v>
      </c>
    </row>
    <row r="19" spans="1:15" ht="38.25">
      <c r="A19" s="6" t="s">
        <v>0</v>
      </c>
      <c r="B19" s="2" t="s">
        <v>1</v>
      </c>
      <c r="C19" s="28" t="s">
        <v>54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" t="s">
        <v>16</v>
      </c>
    </row>
    <row r="20" spans="1:15" ht="12.75">
      <c r="A20" s="2"/>
      <c r="B20" s="2"/>
      <c r="C20" s="2" t="s">
        <v>40</v>
      </c>
      <c r="D20" s="2" t="s">
        <v>41</v>
      </c>
      <c r="E20" s="2" t="s">
        <v>42</v>
      </c>
      <c r="F20" s="2" t="s">
        <v>43</v>
      </c>
      <c r="G20" s="2" t="s">
        <v>44</v>
      </c>
      <c r="H20" s="2" t="s">
        <v>2</v>
      </c>
      <c r="I20" s="2" t="s">
        <v>3</v>
      </c>
      <c r="J20" s="2" t="s">
        <v>4</v>
      </c>
      <c r="K20" s="2" t="s">
        <v>5</v>
      </c>
      <c r="L20" s="2" t="s">
        <v>6</v>
      </c>
      <c r="M20" s="2" t="s">
        <v>7</v>
      </c>
      <c r="N20" s="2" t="s">
        <v>8</v>
      </c>
      <c r="O20" s="2"/>
    </row>
    <row r="21" spans="1:15" ht="12.75">
      <c r="A21" s="1" t="s">
        <v>9</v>
      </c>
      <c r="B21" s="14" t="s">
        <v>27</v>
      </c>
      <c r="C21" s="19">
        <v>0</v>
      </c>
      <c r="D21" s="19">
        <v>400</v>
      </c>
      <c r="E21" s="12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21">
        <f aca="true" t="shared" si="2" ref="O21:O27">SUM(C21:N21)</f>
        <v>400</v>
      </c>
    </row>
    <row r="22" spans="1:15" ht="24">
      <c r="A22" s="1" t="s">
        <v>10</v>
      </c>
      <c r="B22" s="14" t="s">
        <v>28</v>
      </c>
      <c r="C22" s="19">
        <v>400</v>
      </c>
      <c r="D22" s="20">
        <v>2000</v>
      </c>
      <c r="E22" s="12">
        <v>2600</v>
      </c>
      <c r="F22" s="19">
        <v>2000</v>
      </c>
      <c r="G22" s="19">
        <v>1800</v>
      </c>
      <c r="H22" s="19">
        <v>2000</v>
      </c>
      <c r="I22" s="19">
        <v>2000</v>
      </c>
      <c r="J22" s="19">
        <v>1600</v>
      </c>
      <c r="K22" s="19">
        <v>2400</v>
      </c>
      <c r="L22" s="19">
        <v>2400</v>
      </c>
      <c r="M22" s="19">
        <v>2000</v>
      </c>
      <c r="N22" s="19">
        <v>400</v>
      </c>
      <c r="O22" s="21">
        <f t="shared" si="2"/>
        <v>21600</v>
      </c>
    </row>
    <row r="23" spans="1:15" ht="24">
      <c r="A23" s="1" t="s">
        <v>11</v>
      </c>
      <c r="B23" s="14" t="s">
        <v>45</v>
      </c>
      <c r="C23" s="19">
        <v>800</v>
      </c>
      <c r="D23" s="20">
        <v>0</v>
      </c>
      <c r="E23" s="12">
        <v>1800</v>
      </c>
      <c r="F23" s="19">
        <v>2400</v>
      </c>
      <c r="G23" s="19">
        <v>1200</v>
      </c>
      <c r="H23" s="19">
        <v>1200</v>
      </c>
      <c r="I23" s="19">
        <v>1400</v>
      </c>
      <c r="J23" s="19">
        <v>800</v>
      </c>
      <c r="K23" s="19">
        <v>400</v>
      </c>
      <c r="L23" s="19">
        <v>1200</v>
      </c>
      <c r="M23" s="19">
        <v>1200</v>
      </c>
      <c r="N23" s="19">
        <v>1200</v>
      </c>
      <c r="O23" s="21">
        <f t="shared" si="2"/>
        <v>13600</v>
      </c>
    </row>
    <row r="24" spans="1:15" ht="24">
      <c r="A24" s="1" t="s">
        <v>12</v>
      </c>
      <c r="B24" s="14" t="s">
        <v>49</v>
      </c>
      <c r="C24" s="19">
        <v>3170</v>
      </c>
      <c r="D24" s="19">
        <v>2770</v>
      </c>
      <c r="E24" s="19">
        <v>1940</v>
      </c>
      <c r="F24" s="19">
        <v>1000</v>
      </c>
      <c r="G24" s="19">
        <v>2820</v>
      </c>
      <c r="H24" s="19">
        <v>1170</v>
      </c>
      <c r="I24" s="19">
        <v>1520</v>
      </c>
      <c r="J24" s="19">
        <v>940</v>
      </c>
      <c r="K24" s="19">
        <v>1310</v>
      </c>
      <c r="L24" s="19">
        <v>2070</v>
      </c>
      <c r="M24" s="19">
        <v>1560</v>
      </c>
      <c r="N24" s="19">
        <v>1280</v>
      </c>
      <c r="O24" s="21">
        <f t="shared" si="2"/>
        <v>21550</v>
      </c>
    </row>
    <row r="25" spans="1:15" ht="12.75">
      <c r="A25" s="1" t="s">
        <v>13</v>
      </c>
      <c r="B25" s="14" t="s">
        <v>51</v>
      </c>
      <c r="C25" s="19">
        <v>0</v>
      </c>
      <c r="D25" s="19">
        <v>0</v>
      </c>
      <c r="E25" s="19">
        <v>1600</v>
      </c>
      <c r="F25" s="19">
        <v>1200</v>
      </c>
      <c r="G25" s="19">
        <v>2400</v>
      </c>
      <c r="H25" s="19">
        <v>400</v>
      </c>
      <c r="I25" s="19">
        <v>1200</v>
      </c>
      <c r="J25" s="19">
        <v>0</v>
      </c>
      <c r="K25" s="19">
        <v>400</v>
      </c>
      <c r="L25" s="19">
        <v>800</v>
      </c>
      <c r="M25" s="19">
        <v>0</v>
      </c>
      <c r="N25" s="19">
        <v>0</v>
      </c>
      <c r="O25" s="21">
        <f t="shared" si="2"/>
        <v>8000</v>
      </c>
    </row>
    <row r="26" spans="1:15" ht="12.75">
      <c r="A26" s="1">
        <v>6</v>
      </c>
      <c r="B26" s="14" t="s">
        <v>53</v>
      </c>
      <c r="C26" s="19">
        <v>1160</v>
      </c>
      <c r="D26" s="19">
        <v>1120</v>
      </c>
      <c r="E26" s="19">
        <v>1120</v>
      </c>
      <c r="F26" s="19">
        <v>1320</v>
      </c>
      <c r="G26" s="19">
        <v>800</v>
      </c>
      <c r="H26" s="19">
        <v>1000</v>
      </c>
      <c r="I26" s="19">
        <v>2200</v>
      </c>
      <c r="J26" s="19">
        <v>1800</v>
      </c>
      <c r="K26" s="19">
        <v>1480</v>
      </c>
      <c r="L26" s="19">
        <v>800</v>
      </c>
      <c r="M26" s="19">
        <v>1600</v>
      </c>
      <c r="N26" s="19">
        <v>1440</v>
      </c>
      <c r="O26" s="21">
        <f t="shared" si="2"/>
        <v>15840</v>
      </c>
    </row>
    <row r="27" spans="1:15" ht="12.75">
      <c r="A27" s="1">
        <v>7</v>
      </c>
      <c r="B27" s="15" t="s">
        <v>35</v>
      </c>
      <c r="C27" s="19">
        <v>0</v>
      </c>
      <c r="D27" s="19">
        <v>0</v>
      </c>
      <c r="E27" s="19">
        <v>0</v>
      </c>
      <c r="F27" s="19">
        <v>0</v>
      </c>
      <c r="G27" s="19">
        <v>200</v>
      </c>
      <c r="H27" s="19">
        <v>0</v>
      </c>
      <c r="I27" s="19">
        <v>0</v>
      </c>
      <c r="J27" s="19">
        <v>0</v>
      </c>
      <c r="K27" s="19">
        <v>0</v>
      </c>
      <c r="L27" s="19">
        <v>400</v>
      </c>
      <c r="M27" s="19">
        <v>0</v>
      </c>
      <c r="N27" s="19">
        <v>0</v>
      </c>
      <c r="O27" s="21">
        <f t="shared" si="2"/>
        <v>600</v>
      </c>
    </row>
    <row r="28" spans="1:15" ht="15.75">
      <c r="A28" s="1"/>
      <c r="B28" s="3" t="s">
        <v>16</v>
      </c>
      <c r="C28" s="21">
        <f aca="true" t="shared" si="3" ref="C28:L28">SUM(C21:C27)</f>
        <v>5530</v>
      </c>
      <c r="D28" s="21">
        <f t="shared" si="3"/>
        <v>6290</v>
      </c>
      <c r="E28" s="21">
        <f t="shared" si="3"/>
        <v>9060</v>
      </c>
      <c r="F28" s="21">
        <f t="shared" si="3"/>
        <v>7920</v>
      </c>
      <c r="G28" s="21">
        <f t="shared" si="3"/>
        <v>9220</v>
      </c>
      <c r="H28" s="21">
        <f t="shared" si="3"/>
        <v>5770</v>
      </c>
      <c r="I28" s="21">
        <f t="shared" si="3"/>
        <v>8320</v>
      </c>
      <c r="J28" s="21">
        <f t="shared" si="3"/>
        <v>5140</v>
      </c>
      <c r="K28" s="21">
        <f t="shared" si="3"/>
        <v>5990</v>
      </c>
      <c r="L28" s="21">
        <f t="shared" si="3"/>
        <v>7670</v>
      </c>
      <c r="M28" s="21">
        <f>SUM(M21:M27)</f>
        <v>6360</v>
      </c>
      <c r="N28" s="21">
        <f>SUM(N21:N27)</f>
        <v>4320</v>
      </c>
      <c r="O28" s="21">
        <f>SUM(O21:O27)</f>
        <v>81590</v>
      </c>
    </row>
    <row r="29" spans="1:15" ht="15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ht="15.75">
      <c r="B30" s="7" t="s">
        <v>29</v>
      </c>
    </row>
    <row r="32" spans="1:15" ht="38.25">
      <c r="A32" s="6" t="s">
        <v>0</v>
      </c>
      <c r="B32" s="2" t="s">
        <v>1</v>
      </c>
      <c r="C32" s="28" t="s">
        <v>54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" t="s">
        <v>16</v>
      </c>
    </row>
    <row r="33" spans="1:15" ht="12.75">
      <c r="A33" s="2"/>
      <c r="B33" s="2"/>
      <c r="C33" s="2" t="s">
        <v>40</v>
      </c>
      <c r="D33" s="2" t="s">
        <v>41</v>
      </c>
      <c r="E33" s="2" t="s">
        <v>42</v>
      </c>
      <c r="F33" s="2" t="s">
        <v>43</v>
      </c>
      <c r="G33" s="2" t="s">
        <v>44</v>
      </c>
      <c r="H33" s="2" t="s">
        <v>2</v>
      </c>
      <c r="I33" s="2" t="s">
        <v>3</v>
      </c>
      <c r="J33" s="2" t="s">
        <v>4</v>
      </c>
      <c r="K33" s="2" t="s">
        <v>5</v>
      </c>
      <c r="L33" s="2" t="s">
        <v>6</v>
      </c>
      <c r="M33" s="2" t="s">
        <v>7</v>
      </c>
      <c r="N33" s="2" t="s">
        <v>8</v>
      </c>
      <c r="O33" s="2"/>
    </row>
    <row r="34" spans="1:15" ht="24">
      <c r="A34" s="1" t="s">
        <v>9</v>
      </c>
      <c r="B34" s="14" t="s">
        <v>30</v>
      </c>
      <c r="C34" s="12">
        <v>93663</v>
      </c>
      <c r="D34" s="12">
        <v>93525</v>
      </c>
      <c r="E34" s="19">
        <v>93707</v>
      </c>
      <c r="F34" s="22">
        <v>106460</v>
      </c>
      <c r="G34" s="19">
        <f>33993+99155</f>
        <v>133148</v>
      </c>
      <c r="H34" s="19">
        <f>26420+87150</f>
        <v>113570</v>
      </c>
      <c r="I34" s="23">
        <f>27734+63210</f>
        <v>90944</v>
      </c>
      <c r="J34" s="23">
        <f>27025+88080</f>
        <v>115105</v>
      </c>
      <c r="K34" s="23">
        <f>26076+95365</f>
        <v>121441</v>
      </c>
      <c r="L34" s="12">
        <f>26247+98720</f>
        <v>124967</v>
      </c>
      <c r="M34" s="19">
        <f>2400+198955</f>
        <v>201355</v>
      </c>
      <c r="N34" s="12">
        <f>1440+146885</f>
        <v>148325</v>
      </c>
      <c r="O34" s="21">
        <f aca="true" t="shared" si="4" ref="O34:O40">SUM(C34:N34)</f>
        <v>1436210</v>
      </c>
    </row>
    <row r="35" spans="1:15" ht="24">
      <c r="A35" s="1" t="s">
        <v>10</v>
      </c>
      <c r="B35" s="14" t="s">
        <v>31</v>
      </c>
      <c r="C35" s="19">
        <v>18533</v>
      </c>
      <c r="D35" s="20">
        <v>17706</v>
      </c>
      <c r="E35" s="12">
        <v>16311</v>
      </c>
      <c r="F35" s="20">
        <v>19996</v>
      </c>
      <c r="G35" s="19">
        <v>19500</v>
      </c>
      <c r="H35" s="19">
        <v>18986</v>
      </c>
      <c r="I35" s="23">
        <v>23479</v>
      </c>
      <c r="J35" s="23">
        <v>19248</v>
      </c>
      <c r="K35" s="23">
        <v>19369</v>
      </c>
      <c r="L35" s="23">
        <v>21976</v>
      </c>
      <c r="M35" s="12">
        <v>34356</v>
      </c>
      <c r="N35" s="12">
        <v>19219</v>
      </c>
      <c r="O35" s="21">
        <f t="shared" si="4"/>
        <v>248679</v>
      </c>
    </row>
    <row r="36" spans="1:15" ht="12.75">
      <c r="A36" s="1"/>
      <c r="B36" s="14" t="s">
        <v>57</v>
      </c>
      <c r="C36" s="24">
        <v>0</v>
      </c>
      <c r="D36" s="25">
        <v>0</v>
      </c>
      <c r="E36" s="13">
        <v>0</v>
      </c>
      <c r="F36" s="25">
        <v>0</v>
      </c>
      <c r="G36" s="19">
        <v>8120</v>
      </c>
      <c r="H36" s="24">
        <v>22715</v>
      </c>
      <c r="I36" s="23">
        <v>24532</v>
      </c>
      <c r="J36" s="26">
        <v>23406</v>
      </c>
      <c r="K36" s="23">
        <v>19351</v>
      </c>
      <c r="L36" s="23">
        <v>27763</v>
      </c>
      <c r="M36" s="13">
        <v>24765</v>
      </c>
      <c r="N36" s="13">
        <v>20597</v>
      </c>
      <c r="O36" s="21"/>
    </row>
    <row r="37" spans="1:15" ht="24">
      <c r="A37" s="1" t="s">
        <v>11</v>
      </c>
      <c r="B37" s="14" t="s">
        <v>32</v>
      </c>
      <c r="C37" s="13">
        <v>1346.24</v>
      </c>
      <c r="D37" s="13">
        <v>1442.4</v>
      </c>
      <c r="E37" s="13">
        <v>1442.4</v>
      </c>
      <c r="F37" s="13">
        <v>1682.8</v>
      </c>
      <c r="G37" s="19">
        <v>1760</v>
      </c>
      <c r="H37" s="13">
        <v>1595</v>
      </c>
      <c r="I37" s="23">
        <v>1635</v>
      </c>
      <c r="J37" s="13">
        <v>1630</v>
      </c>
      <c r="K37" s="12">
        <v>3290</v>
      </c>
      <c r="L37" s="12">
        <v>3615</v>
      </c>
      <c r="M37" s="13">
        <v>3025</v>
      </c>
      <c r="N37" s="13">
        <v>2020</v>
      </c>
      <c r="O37" s="21">
        <f t="shared" si="4"/>
        <v>24483.84</v>
      </c>
    </row>
    <row r="38" spans="1:15" ht="24">
      <c r="A38" s="1" t="s">
        <v>12</v>
      </c>
      <c r="B38" s="14" t="s">
        <v>33</v>
      </c>
      <c r="C38" s="13">
        <v>4499</v>
      </c>
      <c r="D38" s="13">
        <v>4500</v>
      </c>
      <c r="E38" s="13">
        <v>4486</v>
      </c>
      <c r="F38" s="19">
        <v>5179</v>
      </c>
      <c r="G38" s="19">
        <v>5940</v>
      </c>
      <c r="H38" s="13">
        <v>5880</v>
      </c>
      <c r="I38" s="23">
        <v>5700</v>
      </c>
      <c r="J38" s="13">
        <v>5700</v>
      </c>
      <c r="K38" s="12">
        <v>13065</v>
      </c>
      <c r="L38" s="12">
        <v>10860</v>
      </c>
      <c r="M38" s="13">
        <v>9990</v>
      </c>
      <c r="N38" s="13">
        <v>7890</v>
      </c>
      <c r="O38" s="21">
        <f t="shared" si="4"/>
        <v>83689</v>
      </c>
    </row>
    <row r="39" spans="1:15" ht="24">
      <c r="A39" s="1" t="s">
        <v>13</v>
      </c>
      <c r="B39" s="14" t="s">
        <v>46</v>
      </c>
      <c r="C39" s="13">
        <v>3495</v>
      </c>
      <c r="D39" s="13">
        <v>3495</v>
      </c>
      <c r="E39" s="13">
        <v>3450</v>
      </c>
      <c r="F39" s="19">
        <v>3990</v>
      </c>
      <c r="G39" s="19">
        <v>5490</v>
      </c>
      <c r="H39" s="13">
        <v>4995</v>
      </c>
      <c r="I39" s="23">
        <v>3075</v>
      </c>
      <c r="J39" s="13">
        <v>0</v>
      </c>
      <c r="K39" s="12">
        <v>0</v>
      </c>
      <c r="L39" s="23">
        <v>0</v>
      </c>
      <c r="M39" s="13">
        <v>0</v>
      </c>
      <c r="N39" s="13">
        <v>0</v>
      </c>
      <c r="O39" s="21">
        <f t="shared" si="4"/>
        <v>27990</v>
      </c>
    </row>
    <row r="40" spans="1:15" ht="15.75">
      <c r="A40" s="1"/>
      <c r="B40" s="3" t="s">
        <v>16</v>
      </c>
      <c r="C40" s="5">
        <f>SUM(C34:C39)</f>
        <v>121536.24</v>
      </c>
      <c r="D40" s="5">
        <f aca="true" t="shared" si="5" ref="D40:N40">SUM(D34:D39)</f>
        <v>120668.4</v>
      </c>
      <c r="E40" s="5">
        <f t="shared" si="5"/>
        <v>119396.4</v>
      </c>
      <c r="F40" s="5">
        <f t="shared" si="5"/>
        <v>137307.8</v>
      </c>
      <c r="G40" s="5">
        <f t="shared" si="5"/>
        <v>173958</v>
      </c>
      <c r="H40" s="5">
        <f t="shared" si="5"/>
        <v>167741</v>
      </c>
      <c r="I40" s="5">
        <f t="shared" si="5"/>
        <v>149365</v>
      </c>
      <c r="J40" s="5">
        <f t="shared" si="5"/>
        <v>165089</v>
      </c>
      <c r="K40" s="21">
        <f t="shared" si="5"/>
        <v>176516</v>
      </c>
      <c r="L40" s="21">
        <f t="shared" si="5"/>
        <v>189181</v>
      </c>
      <c r="M40" s="21">
        <f t="shared" si="5"/>
        <v>273491</v>
      </c>
      <c r="N40" s="21">
        <f t="shared" si="5"/>
        <v>198051</v>
      </c>
      <c r="O40" s="21">
        <f t="shared" si="4"/>
        <v>1992300.84</v>
      </c>
    </row>
    <row r="42" ht="15.75">
      <c r="B42" s="7" t="s">
        <v>34</v>
      </c>
    </row>
    <row r="44" spans="1:15" ht="38.25">
      <c r="A44" s="6" t="s">
        <v>0</v>
      </c>
      <c r="B44" s="2" t="s">
        <v>1</v>
      </c>
      <c r="C44" s="28" t="s">
        <v>54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/>
      <c r="O44" s="2" t="s">
        <v>16</v>
      </c>
    </row>
    <row r="45" spans="1:15" ht="12.75">
      <c r="A45" s="2"/>
      <c r="B45" s="2"/>
      <c r="C45" s="2" t="s">
        <v>40</v>
      </c>
      <c r="D45" s="2" t="s">
        <v>41</v>
      </c>
      <c r="E45" s="2" t="s">
        <v>42</v>
      </c>
      <c r="F45" s="2" t="s">
        <v>43</v>
      </c>
      <c r="G45" s="2" t="s">
        <v>44</v>
      </c>
      <c r="H45" s="2" t="s">
        <v>2</v>
      </c>
      <c r="I45" s="2" t="s">
        <v>3</v>
      </c>
      <c r="J45" s="2" t="s">
        <v>4</v>
      </c>
      <c r="K45" s="2" t="s">
        <v>5</v>
      </c>
      <c r="L45" s="2" t="s">
        <v>6</v>
      </c>
      <c r="M45" s="2" t="s">
        <v>7</v>
      </c>
      <c r="N45" s="2" t="s">
        <v>8</v>
      </c>
      <c r="O45" s="2"/>
    </row>
    <row r="46" spans="1:15" ht="24">
      <c r="A46" s="1" t="s">
        <v>9</v>
      </c>
      <c r="B46" s="14" t="s">
        <v>36</v>
      </c>
      <c r="C46" s="19">
        <v>8285.28</v>
      </c>
      <c r="D46" s="19">
        <f>7770+139.72</f>
        <v>7909.72</v>
      </c>
      <c r="E46" s="19">
        <v>7817.89</v>
      </c>
      <c r="F46" s="19">
        <f>432.11+10835</f>
        <v>11267.11</v>
      </c>
      <c r="G46" s="19">
        <v>0</v>
      </c>
      <c r="H46" s="19">
        <v>4230</v>
      </c>
      <c r="I46" s="23">
        <v>0</v>
      </c>
      <c r="J46" s="23">
        <v>450</v>
      </c>
      <c r="K46" s="23">
        <v>0</v>
      </c>
      <c r="L46" s="23">
        <v>1350</v>
      </c>
      <c r="M46" s="19">
        <v>2500</v>
      </c>
      <c r="N46" s="19">
        <v>1150</v>
      </c>
      <c r="O46" s="21">
        <f>SUM(C46:N46)</f>
        <v>44960</v>
      </c>
    </row>
    <row r="47" spans="1:15" ht="12.75">
      <c r="A47" s="1" t="s">
        <v>10</v>
      </c>
      <c r="B47" s="15" t="s">
        <v>35</v>
      </c>
      <c r="C47" s="19">
        <v>4656.47</v>
      </c>
      <c r="D47" s="19">
        <f>10225+78.53</f>
        <v>10303.53</v>
      </c>
      <c r="E47" s="19">
        <v>8765.56</v>
      </c>
      <c r="F47" s="19">
        <f>484.44+11620</f>
        <v>12104.44</v>
      </c>
      <c r="G47" s="19">
        <v>2100</v>
      </c>
      <c r="H47" s="19">
        <v>0</v>
      </c>
      <c r="I47" s="23">
        <v>1600</v>
      </c>
      <c r="J47" s="23">
        <v>0</v>
      </c>
      <c r="K47" s="23">
        <v>0</v>
      </c>
      <c r="L47" s="23">
        <v>0</v>
      </c>
      <c r="M47" s="19">
        <v>0</v>
      </c>
      <c r="N47" s="19">
        <v>0</v>
      </c>
      <c r="O47" s="21">
        <f aca="true" t="shared" si="6" ref="O47:O53">SUM(C47:N47)</f>
        <v>39530</v>
      </c>
    </row>
    <row r="48" spans="1:15" ht="12.75">
      <c r="A48" s="1" t="s">
        <v>11</v>
      </c>
      <c r="B48" s="15" t="s">
        <v>56</v>
      </c>
      <c r="C48" s="19">
        <v>18586.57</v>
      </c>
      <c r="D48" s="19">
        <f>19720+313.43</f>
        <v>20033.43</v>
      </c>
      <c r="E48" s="19">
        <v>19947.48</v>
      </c>
      <c r="F48" s="19">
        <f>1102.52+20385</f>
        <v>21487.52</v>
      </c>
      <c r="G48" s="19">
        <v>0</v>
      </c>
      <c r="H48" s="19">
        <v>0</v>
      </c>
      <c r="I48" s="23">
        <v>0</v>
      </c>
      <c r="J48" s="23">
        <v>0</v>
      </c>
      <c r="K48" s="23">
        <v>0</v>
      </c>
      <c r="L48" s="23">
        <v>0</v>
      </c>
      <c r="M48" s="19">
        <v>0</v>
      </c>
      <c r="N48" s="19">
        <v>0</v>
      </c>
      <c r="O48" s="21">
        <f t="shared" si="6"/>
        <v>80055</v>
      </c>
    </row>
    <row r="49" spans="1:15" ht="12.75">
      <c r="A49" s="1" t="s">
        <v>12</v>
      </c>
      <c r="B49" s="14" t="s">
        <v>48</v>
      </c>
      <c r="C49" s="19">
        <v>11820.66</v>
      </c>
      <c r="D49" s="19">
        <f>9645+199.34</f>
        <v>9844.34</v>
      </c>
      <c r="E49" s="19">
        <v>11106.15</v>
      </c>
      <c r="F49" s="19">
        <f>613.85+13475</f>
        <v>14088.85</v>
      </c>
      <c r="G49" s="19">
        <v>2050</v>
      </c>
      <c r="H49" s="19">
        <v>0</v>
      </c>
      <c r="I49" s="23">
        <v>1800</v>
      </c>
      <c r="J49" s="23">
        <v>0</v>
      </c>
      <c r="K49" s="23">
        <v>2700</v>
      </c>
      <c r="L49" s="23">
        <v>3850</v>
      </c>
      <c r="M49" s="19">
        <v>1750</v>
      </c>
      <c r="N49" s="19">
        <v>900</v>
      </c>
      <c r="O49" s="21">
        <f t="shared" si="6"/>
        <v>59910</v>
      </c>
    </row>
    <row r="50" spans="1:15" ht="12.75">
      <c r="A50" s="1" t="s">
        <v>13</v>
      </c>
      <c r="B50" s="15" t="s">
        <v>37</v>
      </c>
      <c r="C50" s="19">
        <v>10778.29</v>
      </c>
      <c r="D50" s="19">
        <f>13345+181.71</f>
        <v>13526.71</v>
      </c>
      <c r="E50" s="24">
        <v>12840.3</v>
      </c>
      <c r="F50" s="19">
        <f>709.7+16420</f>
        <v>17129.7</v>
      </c>
      <c r="G50" s="19">
        <v>2500</v>
      </c>
      <c r="H50" s="19">
        <v>0</v>
      </c>
      <c r="I50" s="23">
        <v>0</v>
      </c>
      <c r="J50" s="23">
        <v>450</v>
      </c>
      <c r="K50" s="23">
        <v>700</v>
      </c>
      <c r="L50" s="23">
        <v>0</v>
      </c>
      <c r="M50" s="24">
        <v>900</v>
      </c>
      <c r="N50" s="24">
        <v>900</v>
      </c>
      <c r="O50" s="21">
        <f t="shared" si="6"/>
        <v>59725</v>
      </c>
    </row>
    <row r="51" spans="1:15" ht="12.75">
      <c r="A51" s="1" t="s">
        <v>14</v>
      </c>
      <c r="B51" s="14" t="s">
        <v>39</v>
      </c>
      <c r="C51" s="19">
        <v>885.07</v>
      </c>
      <c r="D51" s="19">
        <f>1350+14.93</f>
        <v>1364.93</v>
      </c>
      <c r="E51" s="24">
        <v>1279.29</v>
      </c>
      <c r="F51" s="19">
        <f>70.71+1350</f>
        <v>1420.71</v>
      </c>
      <c r="G51" s="19">
        <v>900</v>
      </c>
      <c r="H51" s="19">
        <v>900</v>
      </c>
      <c r="I51" s="23">
        <v>1350</v>
      </c>
      <c r="J51" s="23">
        <v>1350</v>
      </c>
      <c r="K51" s="23">
        <v>1800</v>
      </c>
      <c r="L51" s="23">
        <v>900</v>
      </c>
      <c r="M51" s="24">
        <v>1800</v>
      </c>
      <c r="N51" s="24">
        <v>450</v>
      </c>
      <c r="O51" s="21">
        <f t="shared" si="6"/>
        <v>14400</v>
      </c>
    </row>
    <row r="52" spans="1:15" ht="24">
      <c r="A52" s="1" t="s">
        <v>15</v>
      </c>
      <c r="B52" s="14" t="s">
        <v>38</v>
      </c>
      <c r="C52" s="19">
        <v>12966.35</v>
      </c>
      <c r="D52" s="19">
        <f>10575+218.65</f>
        <v>10793.65</v>
      </c>
      <c r="E52" s="24">
        <v>12328.59</v>
      </c>
      <c r="F52" s="19">
        <f>681.41+15265</f>
        <v>15946.41</v>
      </c>
      <c r="G52" s="19">
        <v>1775</v>
      </c>
      <c r="H52" s="19">
        <v>700</v>
      </c>
      <c r="I52" s="23">
        <v>0</v>
      </c>
      <c r="J52" s="23">
        <v>0</v>
      </c>
      <c r="K52" s="23">
        <v>450</v>
      </c>
      <c r="L52" s="23">
        <v>0</v>
      </c>
      <c r="M52" s="24">
        <v>2400</v>
      </c>
      <c r="N52" s="24">
        <v>2250</v>
      </c>
      <c r="O52" s="21">
        <f t="shared" si="6"/>
        <v>59610</v>
      </c>
    </row>
    <row r="53" spans="1:15" ht="16.5" customHeight="1">
      <c r="A53" s="1" t="s">
        <v>17</v>
      </c>
      <c r="B53" s="14" t="s">
        <v>50</v>
      </c>
      <c r="C53" s="19">
        <v>6264.36</v>
      </c>
      <c r="D53" s="19">
        <f>6450+105.64</f>
        <v>6555.64</v>
      </c>
      <c r="E53" s="19">
        <v>5875.27</v>
      </c>
      <c r="F53" s="19">
        <f>324.73+6975</f>
        <v>7299.73</v>
      </c>
      <c r="G53" s="19">
        <v>900</v>
      </c>
      <c r="H53" s="19">
        <v>0</v>
      </c>
      <c r="I53" s="23">
        <v>0</v>
      </c>
      <c r="J53" s="23">
        <v>0</v>
      </c>
      <c r="K53" s="23">
        <v>0</v>
      </c>
      <c r="L53" s="23">
        <v>0</v>
      </c>
      <c r="M53" s="19">
        <v>375</v>
      </c>
      <c r="N53" s="23">
        <v>700</v>
      </c>
      <c r="O53" s="21">
        <f t="shared" si="6"/>
        <v>27970</v>
      </c>
    </row>
    <row r="54" spans="1:15" ht="15.75">
      <c r="A54" s="1"/>
      <c r="B54" s="3" t="s">
        <v>16</v>
      </c>
      <c r="C54" s="21">
        <f aca="true" t="shared" si="7" ref="C54:O54">SUM(C46:C53)</f>
        <v>74243.05</v>
      </c>
      <c r="D54" s="21">
        <f t="shared" si="7"/>
        <v>80331.95</v>
      </c>
      <c r="E54" s="21">
        <f t="shared" si="7"/>
        <v>79960.53000000001</v>
      </c>
      <c r="F54" s="21">
        <f t="shared" si="7"/>
        <v>100744.47000000002</v>
      </c>
      <c r="G54" s="21">
        <f t="shared" si="7"/>
        <v>10225</v>
      </c>
      <c r="H54" s="21">
        <f t="shared" si="7"/>
        <v>5830</v>
      </c>
      <c r="I54" s="21">
        <f t="shared" si="7"/>
        <v>4750</v>
      </c>
      <c r="J54" s="21">
        <f t="shared" si="7"/>
        <v>2250</v>
      </c>
      <c r="K54" s="21">
        <f t="shared" si="7"/>
        <v>5650</v>
      </c>
      <c r="L54" s="21">
        <f t="shared" si="7"/>
        <v>6100</v>
      </c>
      <c r="M54" s="21">
        <f t="shared" si="7"/>
        <v>9725</v>
      </c>
      <c r="N54" s="21">
        <f t="shared" si="7"/>
        <v>6350</v>
      </c>
      <c r="O54" s="21">
        <f t="shared" si="7"/>
        <v>386160</v>
      </c>
    </row>
    <row r="55" ht="12.75">
      <c r="O55" s="21"/>
    </row>
    <row r="56" spans="2:15" ht="12.75">
      <c r="B56" s="10" t="s">
        <v>47</v>
      </c>
      <c r="C56" s="11">
        <f aca="true" t="shared" si="8" ref="C56:O56">C15+C28+C40+C54</f>
        <v>489997.38</v>
      </c>
      <c r="D56" s="11">
        <f t="shared" si="8"/>
        <v>497690.39999999997</v>
      </c>
      <c r="E56" s="11">
        <f t="shared" si="8"/>
        <v>499999.6</v>
      </c>
      <c r="F56" s="11">
        <f t="shared" si="8"/>
        <v>557160.3899999999</v>
      </c>
      <c r="G56" s="11">
        <f t="shared" si="8"/>
        <v>493761.14</v>
      </c>
      <c r="H56" s="11">
        <f t="shared" si="8"/>
        <v>470835.41</v>
      </c>
      <c r="I56" s="11">
        <f t="shared" si="8"/>
        <v>491641.64999999997</v>
      </c>
      <c r="J56" s="11">
        <f t="shared" si="8"/>
        <v>490415.26</v>
      </c>
      <c r="K56" s="21">
        <f t="shared" si="8"/>
        <v>510941.16000000003</v>
      </c>
      <c r="L56" s="21">
        <f t="shared" si="8"/>
        <v>536702.98</v>
      </c>
      <c r="M56" s="21">
        <f t="shared" si="8"/>
        <v>673585.78</v>
      </c>
      <c r="N56" s="21">
        <f t="shared" si="8"/>
        <v>503490.88</v>
      </c>
      <c r="O56" s="21">
        <f t="shared" si="8"/>
        <v>6216222.03</v>
      </c>
    </row>
    <row r="57" spans="3:7" ht="12.75">
      <c r="C57" s="9"/>
      <c r="D57" s="9"/>
      <c r="E57" s="9"/>
      <c r="F57" s="9"/>
      <c r="G57" s="9"/>
    </row>
    <row r="58" spans="4:6" ht="12.75">
      <c r="D58" s="9"/>
      <c r="F58" s="9"/>
    </row>
  </sheetData>
  <mergeCells count="4">
    <mergeCell ref="C5:N5"/>
    <mergeCell ref="C19:N19"/>
    <mergeCell ref="C32:N32"/>
    <mergeCell ref="C44:N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claudia</cp:lastModifiedBy>
  <cp:lastPrinted>2017-01-17T14:36:45Z</cp:lastPrinted>
  <dcterms:created xsi:type="dcterms:W3CDTF">2014-07-24T09:51:44Z</dcterms:created>
  <dcterms:modified xsi:type="dcterms:W3CDTF">2019-01-30T08:20:55Z</dcterms:modified>
  <cp:category/>
  <cp:version/>
  <cp:contentType/>
  <cp:contentStatus/>
</cp:coreProperties>
</file>